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'Лист1'!$A$1:$E$84</definedName>
  </definedNames>
  <calcPr fullCalcOnLoad="1" refMode="R1C1"/>
</workbook>
</file>

<file path=xl/sharedStrings.xml><?xml version="1.0" encoding="utf-8"?>
<sst xmlns="http://schemas.openxmlformats.org/spreadsheetml/2006/main" count="141" uniqueCount="140">
  <si>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</si>
  <si>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</si>
  <si>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</si>
  <si>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</si>
  <si>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</si>
  <si>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</si>
  <si>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</si>
  <si>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</si>
  <si>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</si>
  <si>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</si>
  <si>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</si>
  <si>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</si>
  <si>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</si>
  <si>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</si>
  <si>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</si>
  <si>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</si>
  <si>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</si>
  <si>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</si>
  <si>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</si>
  <si>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</si>
  <si>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</si>
  <si>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</si>
  <si>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</si>
  <si>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</si>
  <si>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</si>
  <si>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</si>
  <si>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</si>
  <si>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</si>
  <si>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</si>
  <si>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</si>
  <si>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</si>
  <si>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</si>
  <si>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</si>
  <si>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</si>
  <si>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</si>
  <si>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</si>
  <si>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</si>
  <si>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</si>
  <si>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</si>
  <si>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</si>
  <si>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</si>
  <si>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</si>
  <si>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</si>
  <si>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</si>
  <si>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</si>
  <si>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</si>
  <si>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</si>
  <si>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</si>
  <si>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</si>
  <si>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</si>
  <si>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</si>
  <si>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</si>
  <si>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</si>
  <si>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</si>
  <si>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</si>
  <si>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</si>
  <si>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</si>
  <si>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</si>
  <si>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</si>
  <si>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</si>
  <si>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</si>
  <si>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</si>
  <si>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</si>
  <si>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</si>
  <si>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</si>
  <si>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</si>
  <si>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</si>
  <si>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</si>
  <si>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</si>
  <si>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</si>
  <si>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</si>
  <si>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</si>
  <si>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</si>
  <si>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</si>
  <si>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</si>
  <si>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</si>
  <si>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</si>
  <si>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</si>
  <si>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</si>
  <si>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</si>
  <si>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</si>
  <si>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</si>
  <si>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</si>
  <si>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</si>
  <si>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</si>
  <si>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</si>
  <si>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</si>
  <si>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</si>
  <si>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</si>
  <si>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</si>
  <si>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</si>
  <si>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</si>
  <si>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</si>
  <si>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</si>
  <si>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</si>
  <si>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</si>
  <si>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</si>
  <si>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</si>
  <si>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</si>
  <si>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</si>
  <si>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</si>
  <si>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</si>
  <si>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</si>
  <si>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</si>
  <si>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</si>
  <si>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</si>
  <si>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</si>
  <si>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</si>
  <si>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</si>
  <si>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</si>
  <si>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</si>
  <si>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</si>
  <si>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</si>
  <si>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156 от 09.12.2021г.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</si>
  <si>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</si>
  <si>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</si>
  <si>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2 02 25750 05 0000 150</t>
  </si>
  <si>
    <t>Приложение 2 к Решению Думы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</si>
  <si>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</si>
  <si>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</si>
  <si>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</si>
  <si>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</si>
  <si>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мероприятий по модернизации школьных систем образования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</si>
  <si>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</si>
  <si>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</si>
  <si>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</si>
  <si>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</si>
  <si>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</si>
  <si>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</si>
  <si>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</si>
  <si>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</si>
  <si>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</si>
  <si>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</si>
  <si>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</si>
  <si>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</si>
  <si>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</si>
  <si>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</si>
  <si>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</si>
  <si>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</si>
  <si>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 262 от  27.10.2022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</si>
</sst>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4" fontId="54" fillId="33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2895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209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266700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63250" y="79057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1.75390625" style="1" bestFit="1" customWidth="1"/>
    <col min="7" max="16384" width="9.125" style="1" customWidth="1"/>
  </cols>
  <sheetData>
    <row r="1" spans="2:5" ht="16.5">
      <c r="B1" s="74" t="s">
        <v>117</v>
      </c>
      <c r="C1" s="74"/>
      <c r="D1" s="74"/>
      <c r="E1" s="74"/>
    </row>
    <row r="2" spans="2:5" ht="16.5">
      <c r="B2" s="74" t="s">
        <v>23</v>
      </c>
      <c r="C2" s="74"/>
      <c r="D2" s="74"/>
      <c r="E2" s="74"/>
    </row>
    <row r="3" spans="2:5" ht="16.5">
      <c r="B3" s="74" t="s">
        <v>139</v>
      </c>
      <c r="C3" s="74"/>
      <c r="D3" s="74"/>
      <c r="E3" s="74"/>
    </row>
    <row r="5" spans="2:5" ht="16.5">
      <c r="B5" s="74" t="s">
        <v>103</v>
      </c>
      <c r="C5" s="74"/>
      <c r="D5" s="74"/>
      <c r="E5" s="74"/>
    </row>
    <row r="6" spans="2:5" ht="16.5">
      <c r="B6" s="74" t="s">
        <v>23</v>
      </c>
      <c r="C6" s="74"/>
      <c r="D6" s="74"/>
      <c r="E6" s="74"/>
    </row>
    <row r="7" spans="2:5" ht="16.5">
      <c r="B7" s="74" t="s">
        <v>113</v>
      </c>
      <c r="C7" s="74"/>
      <c r="D7" s="74"/>
      <c r="E7" s="74"/>
    </row>
    <row r="8" spans="1:5" ht="18.75" customHeight="1">
      <c r="A8" s="75" t="s">
        <v>22</v>
      </c>
      <c r="B8" s="75"/>
      <c r="C8" s="75"/>
      <c r="D8" s="75"/>
      <c r="E8" s="75"/>
    </row>
    <row r="9" spans="1:5" ht="22.5" customHeight="1">
      <c r="A9" s="75" t="s">
        <v>104</v>
      </c>
      <c r="B9" s="75"/>
      <c r="C9" s="75"/>
      <c r="D9" s="75"/>
      <c r="E9" s="75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7" ht="75" customHeight="1">
      <c r="A13" s="41" t="s">
        <v>1</v>
      </c>
      <c r="B13" s="41" t="s">
        <v>2</v>
      </c>
      <c r="C13" s="42" t="s">
        <v>96</v>
      </c>
      <c r="D13" s="42" t="s">
        <v>105</v>
      </c>
      <c r="E13" s="42" t="s">
        <v>106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7" ht="37.5">
      <c r="A15" s="45" t="s">
        <v>3</v>
      </c>
      <c r="B15" s="46" t="s">
        <v>21</v>
      </c>
      <c r="C15" s="62">
        <f>C16+C18+C20+C25+C28+C33+C35+C37+C40+C41</f>
        <v>545633</v>
      </c>
      <c r="D15" s="62">
        <f>D16+D18+D20+D25+D28+D33+D35+D37+D40+D41</f>
        <v>503110</v>
      </c>
      <c r="E15" s="62">
        <f>E16+E18+E20+E25+E28+E33+E35+E37+E40+E41</f>
        <v>475087</v>
      </c>
      <c r="F15" s="68">
        <f>SUM(F17:F42)</f>
        <v>13000</v>
      </c>
      <c r="G15" s="2"/>
    </row>
    <row r="16" spans="1:7" ht="18.75">
      <c r="A16" s="45" t="s">
        <v>4</v>
      </c>
      <c r="B16" s="47" t="s">
        <v>5</v>
      </c>
      <c r="C16" s="63">
        <f>SUM(C17)</f>
        <v>443680</v>
      </c>
      <c r="D16" s="63">
        <f>SUM(D17)</f>
        <v>386730</v>
      </c>
      <c r="E16" s="63">
        <f>SUM(E17)</f>
        <v>379375</v>
      </c>
      <c r="G16" s="2"/>
    </row>
    <row r="17" spans="1:7" ht="18.75">
      <c r="A17" s="45" t="s">
        <v>6</v>
      </c>
      <c r="B17" s="47" t="s">
        <v>7</v>
      </c>
      <c r="C17" s="63">
        <v>443680</v>
      </c>
      <c r="D17" s="63">
        <v>386730</v>
      </c>
      <c r="E17" s="63">
        <v>379375</v>
      </c>
      <c r="F17" s="67">
        <v>13000</v>
      </c>
      <c r="G17" s="2"/>
    </row>
    <row r="18" spans="1:7" ht="55.5" customHeight="1">
      <c r="A18" s="45" t="s">
        <v>50</v>
      </c>
      <c r="B18" s="47" t="s">
        <v>51</v>
      </c>
      <c r="C18" s="63">
        <f>C19</f>
        <v>16300</v>
      </c>
      <c r="D18" s="63">
        <f>D19</f>
        <v>16300</v>
      </c>
      <c r="E18" s="63">
        <f>E19</f>
        <v>16300</v>
      </c>
      <c r="G18" s="2"/>
    </row>
    <row r="19" spans="1:7" ht="56.25">
      <c r="A19" s="45" t="s">
        <v>52</v>
      </c>
      <c r="B19" s="47" t="s">
        <v>53</v>
      </c>
      <c r="C19" s="63">
        <v>16300</v>
      </c>
      <c r="D19" s="63">
        <v>16300</v>
      </c>
      <c r="E19" s="63">
        <v>16300</v>
      </c>
      <c r="G19" s="2"/>
    </row>
    <row r="20" spans="1:7" ht="18.75">
      <c r="A20" s="45" t="s">
        <v>8</v>
      </c>
      <c r="B20" s="47" t="s">
        <v>9</v>
      </c>
      <c r="C20" s="63">
        <f>SUM(C21:C24)</f>
        <v>28988</v>
      </c>
      <c r="D20" s="63">
        <f>SUM(D21:D24)</f>
        <v>27810</v>
      </c>
      <c r="E20" s="63">
        <f>SUM(E21:E24)</f>
        <v>28662</v>
      </c>
      <c r="G20" s="2"/>
    </row>
    <row r="21" spans="1:7" ht="37.5">
      <c r="A21" s="45" t="s">
        <v>94</v>
      </c>
      <c r="B21" s="47" t="s">
        <v>95</v>
      </c>
      <c r="C21" s="63">
        <v>19170</v>
      </c>
      <c r="D21" s="63">
        <v>17100</v>
      </c>
      <c r="E21" s="63">
        <v>17600</v>
      </c>
      <c r="F21" s="67">
        <v>2570</v>
      </c>
      <c r="G21" s="2"/>
    </row>
    <row r="22" spans="1:7" ht="37.5">
      <c r="A22" s="45" t="s">
        <v>35</v>
      </c>
      <c r="B22" s="47" t="s">
        <v>24</v>
      </c>
      <c r="C22" s="63">
        <v>0</v>
      </c>
      <c r="D22" s="63">
        <v>0</v>
      </c>
      <c r="E22" s="63">
        <v>0</v>
      </c>
      <c r="G22" s="2"/>
    </row>
    <row r="23" spans="1:7" ht="18.75">
      <c r="A23" s="45" t="s">
        <v>36</v>
      </c>
      <c r="B23" s="47" t="s">
        <v>10</v>
      </c>
      <c r="C23" s="63">
        <v>1783</v>
      </c>
      <c r="D23" s="63">
        <v>1810</v>
      </c>
      <c r="E23" s="63">
        <v>1872</v>
      </c>
      <c r="F23" s="67">
        <v>40</v>
      </c>
      <c r="G23" s="2"/>
    </row>
    <row r="24" spans="1:7" ht="75">
      <c r="A24" s="45" t="s">
        <v>62</v>
      </c>
      <c r="B24" s="48" t="s">
        <v>49</v>
      </c>
      <c r="C24" s="63">
        <v>8035</v>
      </c>
      <c r="D24" s="63">
        <v>8900</v>
      </c>
      <c r="E24" s="63">
        <v>9190</v>
      </c>
      <c r="F24" s="67">
        <v>-590</v>
      </c>
      <c r="G24" s="2"/>
    </row>
    <row r="25" spans="1:7" ht="18.75">
      <c r="A25" s="45" t="s">
        <v>11</v>
      </c>
      <c r="B25" s="47" t="s">
        <v>31</v>
      </c>
      <c r="C25" s="63">
        <f>C26+C27</f>
        <v>4050</v>
      </c>
      <c r="D25" s="63">
        <f>D26+D27</f>
        <v>3950</v>
      </c>
      <c r="E25" s="63">
        <f>E26+E27</f>
        <v>3950</v>
      </c>
      <c r="F25" s="67">
        <v>100</v>
      </c>
      <c r="G25" s="2"/>
    </row>
    <row r="26" spans="1:7" ht="76.5" customHeight="1">
      <c r="A26" s="45" t="s">
        <v>61</v>
      </c>
      <c r="B26" s="49" t="s">
        <v>37</v>
      </c>
      <c r="C26" s="63">
        <v>4050</v>
      </c>
      <c r="D26" s="63">
        <v>3950</v>
      </c>
      <c r="E26" s="63">
        <v>3950</v>
      </c>
      <c r="G26" s="2"/>
    </row>
    <row r="27" spans="1:7" ht="55.5" customHeight="1">
      <c r="A27" s="45" t="s">
        <v>67</v>
      </c>
      <c r="B27" s="49" t="s">
        <v>68</v>
      </c>
      <c r="C27" s="63">
        <v>0</v>
      </c>
      <c r="D27" s="63">
        <v>0</v>
      </c>
      <c r="E27" s="63">
        <v>0</v>
      </c>
      <c r="G27" s="2"/>
    </row>
    <row r="28" spans="1:7" ht="75">
      <c r="A28" s="50" t="s">
        <v>12</v>
      </c>
      <c r="B28" s="51" t="s">
        <v>13</v>
      </c>
      <c r="C28" s="64">
        <f>SUM(C29:C32)</f>
        <v>41005</v>
      </c>
      <c r="D28" s="64">
        <f>SUM(D29:D32)</f>
        <v>45595</v>
      </c>
      <c r="E28" s="64">
        <f>SUM(E29:E32)</f>
        <v>43075</v>
      </c>
      <c r="G28" s="2"/>
    </row>
    <row r="29" spans="1:7" ht="152.25" customHeight="1">
      <c r="A29" s="52" t="s">
        <v>63</v>
      </c>
      <c r="B29" s="53" t="s">
        <v>69</v>
      </c>
      <c r="C29" s="63">
        <v>24443</v>
      </c>
      <c r="D29" s="63">
        <v>30503</v>
      </c>
      <c r="E29" s="63">
        <v>28073</v>
      </c>
      <c r="F29" s="69">
        <v>-5560</v>
      </c>
      <c r="G29" s="2"/>
    </row>
    <row r="30" spans="1:7" ht="96.75" customHeight="1">
      <c r="A30" s="52" t="s">
        <v>70</v>
      </c>
      <c r="B30" s="49" t="s">
        <v>71</v>
      </c>
      <c r="C30" s="63">
        <v>13267</v>
      </c>
      <c r="D30" s="63">
        <v>13267</v>
      </c>
      <c r="E30" s="63">
        <v>13267</v>
      </c>
      <c r="F30" s="59"/>
      <c r="G30" s="2"/>
    </row>
    <row r="31" spans="1:7" ht="112.5">
      <c r="A31" s="45" t="s">
        <v>25</v>
      </c>
      <c r="B31" s="49" t="s">
        <v>34</v>
      </c>
      <c r="C31" s="63">
        <v>1860</v>
      </c>
      <c r="D31" s="63">
        <v>390</v>
      </c>
      <c r="E31" s="63">
        <v>300</v>
      </c>
      <c r="G31" s="2"/>
    </row>
    <row r="32" spans="1:7" ht="131.25">
      <c r="A32" s="54" t="s">
        <v>74</v>
      </c>
      <c r="B32" s="55" t="s">
        <v>73</v>
      </c>
      <c r="C32" s="63">
        <v>1435</v>
      </c>
      <c r="D32" s="63">
        <v>1435</v>
      </c>
      <c r="E32" s="63">
        <v>1435</v>
      </c>
      <c r="F32" s="59"/>
      <c r="G32" s="2"/>
    </row>
    <row r="33" spans="1:7" ht="37.5">
      <c r="A33" s="45" t="s">
        <v>14</v>
      </c>
      <c r="B33" s="47" t="s">
        <v>15</v>
      </c>
      <c r="C33" s="63">
        <f>SUM(C34)</f>
        <v>1690</v>
      </c>
      <c r="D33" s="63">
        <f>SUM(D34)</f>
        <v>1690</v>
      </c>
      <c r="E33" s="63">
        <f>SUM(E34)</f>
        <v>1690</v>
      </c>
      <c r="G33" s="2"/>
    </row>
    <row r="34" spans="1:7" ht="37.5">
      <c r="A34" s="45" t="s">
        <v>16</v>
      </c>
      <c r="B34" s="47" t="s">
        <v>17</v>
      </c>
      <c r="C34" s="63">
        <v>1690</v>
      </c>
      <c r="D34" s="63">
        <v>1690</v>
      </c>
      <c r="E34" s="63">
        <v>1690</v>
      </c>
      <c r="G34" s="2"/>
    </row>
    <row r="35" spans="1:7" ht="56.25">
      <c r="A35" s="56" t="s">
        <v>32</v>
      </c>
      <c r="B35" s="51" t="s">
        <v>38</v>
      </c>
      <c r="C35" s="64">
        <f>SUM(C36)</f>
        <v>630</v>
      </c>
      <c r="D35" s="64">
        <f>SUM(D36)</f>
        <v>135</v>
      </c>
      <c r="E35" s="64">
        <f>SUM(E36)</f>
        <v>135</v>
      </c>
      <c r="G35" s="2"/>
    </row>
    <row r="36" spans="1:7" ht="37.5">
      <c r="A36" s="52" t="s">
        <v>39</v>
      </c>
      <c r="B36" s="49" t="s">
        <v>40</v>
      </c>
      <c r="C36" s="63">
        <v>630</v>
      </c>
      <c r="D36" s="63">
        <v>135</v>
      </c>
      <c r="E36" s="63">
        <v>135</v>
      </c>
      <c r="F36" s="67">
        <v>500</v>
      </c>
      <c r="G36" s="2"/>
    </row>
    <row r="37" spans="1:7" ht="36.75" customHeight="1">
      <c r="A37" s="45" t="s">
        <v>18</v>
      </c>
      <c r="B37" s="47" t="s">
        <v>26</v>
      </c>
      <c r="C37" s="63">
        <f>SUM(C38:C39)</f>
        <v>7901</v>
      </c>
      <c r="D37" s="63">
        <f>SUM(D38:D39)</f>
        <v>19550</v>
      </c>
      <c r="E37" s="63">
        <f>SUM(E38:E39)</f>
        <v>550</v>
      </c>
      <c r="G37" s="2"/>
    </row>
    <row r="38" spans="1:7" ht="151.5" customHeight="1">
      <c r="A38" s="60" t="s">
        <v>108</v>
      </c>
      <c r="B38" s="61" t="s">
        <v>107</v>
      </c>
      <c r="C38" s="63">
        <v>1000</v>
      </c>
      <c r="D38" s="63">
        <v>19000</v>
      </c>
      <c r="E38" s="63">
        <v>0</v>
      </c>
      <c r="G38" s="2"/>
    </row>
    <row r="39" spans="1:7" ht="93.75">
      <c r="A39" s="52" t="s">
        <v>92</v>
      </c>
      <c r="B39" s="57" t="s">
        <v>64</v>
      </c>
      <c r="C39" s="63">
        <v>6901</v>
      </c>
      <c r="D39" s="63">
        <v>550</v>
      </c>
      <c r="E39" s="63">
        <v>550</v>
      </c>
      <c r="F39" s="67">
        <v>2895</v>
      </c>
      <c r="G39" s="2"/>
    </row>
    <row r="40" spans="1:7" ht="37.5">
      <c r="A40" s="45" t="s">
        <v>19</v>
      </c>
      <c r="B40" s="47" t="s">
        <v>20</v>
      </c>
      <c r="C40" s="63">
        <v>1310</v>
      </c>
      <c r="D40" s="63">
        <v>1300</v>
      </c>
      <c r="E40" s="63">
        <v>1300</v>
      </c>
      <c r="F40" s="67">
        <v>10</v>
      </c>
      <c r="G40" s="2"/>
    </row>
    <row r="41" spans="1:7" ht="18.75">
      <c r="A41" s="58" t="s">
        <v>27</v>
      </c>
      <c r="B41" s="47" t="s">
        <v>28</v>
      </c>
      <c r="C41" s="63">
        <v>79</v>
      </c>
      <c r="D41" s="63">
        <f>SUM(D42)</f>
        <v>50</v>
      </c>
      <c r="E41" s="63">
        <f>SUM(E42)</f>
        <v>50</v>
      </c>
      <c r="F41" s="59"/>
      <c r="G41" s="2"/>
    </row>
    <row r="42" spans="1:7" ht="37.5">
      <c r="A42" s="58" t="s">
        <v>29</v>
      </c>
      <c r="B42" s="47" t="s">
        <v>30</v>
      </c>
      <c r="C42" s="63">
        <v>50</v>
      </c>
      <c r="D42" s="63">
        <v>50</v>
      </c>
      <c r="E42" s="63">
        <v>50</v>
      </c>
      <c r="F42" s="69">
        <v>35</v>
      </c>
      <c r="G42" s="2"/>
    </row>
    <row r="43" spans="1:7" ht="18.75">
      <c r="A43" s="6" t="s">
        <v>41</v>
      </c>
      <c r="B43" s="15" t="s">
        <v>42</v>
      </c>
      <c r="C43" s="16">
        <f>C44+C80+C82</f>
        <v>725908.08148</v>
      </c>
      <c r="D43" s="38">
        <f>D44</f>
        <v>596426.5791099999</v>
      </c>
      <c r="E43" s="38">
        <f>E44</f>
        <v>622609.61033</v>
      </c>
      <c r="F43" s="68"/>
      <c r="G43" s="2"/>
    </row>
    <row r="44" spans="1:7" ht="56.25">
      <c r="A44" s="6" t="s">
        <v>43</v>
      </c>
      <c r="B44" s="17" t="s">
        <v>44</v>
      </c>
      <c r="C44" s="18">
        <f>C45+C48+C55+C77</f>
        <v>725677.5180200001</v>
      </c>
      <c r="D44" s="39">
        <f>D45+D48+D55+D77</f>
        <v>596426.5791099999</v>
      </c>
      <c r="E44" s="39">
        <f>E45+E48+E55+E77</f>
        <v>622609.61033</v>
      </c>
      <c r="G44" s="2"/>
    </row>
    <row r="45" spans="1:7" ht="37.5">
      <c r="A45" s="6" t="s">
        <v>77</v>
      </c>
      <c r="B45" s="17" t="s">
        <v>118</v>
      </c>
      <c r="C45" s="18">
        <f>C46+C47</f>
        <v>3051.1</v>
      </c>
      <c r="D45" s="18">
        <f>D46+D47</f>
        <v>0</v>
      </c>
      <c r="E45" s="18">
        <f>E46+E47</f>
        <v>0</v>
      </c>
      <c r="G45" s="2"/>
    </row>
    <row r="46" spans="1:7" ht="55.5" customHeight="1">
      <c r="A46" s="11" t="s">
        <v>78</v>
      </c>
      <c r="B46" s="19" t="s">
        <v>119</v>
      </c>
      <c r="C46" s="20">
        <v>0</v>
      </c>
      <c r="D46" s="20">
        <v>0</v>
      </c>
      <c r="E46" s="20">
        <v>0</v>
      </c>
      <c r="G46" s="2"/>
    </row>
    <row r="47" spans="1:7" ht="58.5" customHeight="1">
      <c r="A47" s="11" t="s">
        <v>79</v>
      </c>
      <c r="B47" s="19" t="s">
        <v>66</v>
      </c>
      <c r="C47" s="20">
        <v>3051.1</v>
      </c>
      <c r="D47" s="20">
        <v>0</v>
      </c>
      <c r="E47" s="20">
        <v>0</v>
      </c>
      <c r="G47" s="2"/>
    </row>
    <row r="48" spans="1:7" ht="56.25">
      <c r="A48" s="6" t="s">
        <v>80</v>
      </c>
      <c r="B48" s="17" t="s">
        <v>120</v>
      </c>
      <c r="C48" s="20">
        <f>C49+C50+C51+C52+C53+C54</f>
        <v>142304.44135000004</v>
      </c>
      <c r="D48" s="20">
        <f>D49+D50+D51+D52+D53+D54</f>
        <v>4265.95208</v>
      </c>
      <c r="E48" s="20">
        <f>E49+E50+E51+E52+E53+E54</f>
        <v>3456.93775</v>
      </c>
      <c r="G48" s="2"/>
    </row>
    <row r="49" spans="1:7" s="13" customFormat="1" ht="96" customHeight="1">
      <c r="A49" s="6" t="s">
        <v>90</v>
      </c>
      <c r="B49" s="17" t="s">
        <v>121</v>
      </c>
      <c r="C49" s="18">
        <f>2294.61937-946.3431</f>
        <v>1348.2762699999998</v>
      </c>
      <c r="D49" s="18">
        <v>0</v>
      </c>
      <c r="E49" s="18">
        <v>0</v>
      </c>
      <c r="G49" s="70"/>
    </row>
    <row r="50" spans="1:7" s="13" customFormat="1" ht="66" customHeight="1">
      <c r="A50" s="6" t="s">
        <v>116</v>
      </c>
      <c r="B50" s="17" t="s">
        <v>122</v>
      </c>
      <c r="C50" s="18">
        <v>71837.73804</v>
      </c>
      <c r="D50" s="18">
        <v>0</v>
      </c>
      <c r="E50" s="18">
        <v>0</v>
      </c>
      <c r="G50" s="70"/>
    </row>
    <row r="51" spans="1:7" s="13" customFormat="1" ht="135" customHeight="1">
      <c r="A51" s="6" t="s">
        <v>128</v>
      </c>
      <c r="B51" s="17" t="s">
        <v>129</v>
      </c>
      <c r="C51" s="18"/>
      <c r="D51" s="18"/>
      <c r="E51" s="18">
        <v>1889.4269</v>
      </c>
      <c r="G51" s="70"/>
    </row>
    <row r="52" spans="1:7" s="13" customFormat="1" ht="55.5" customHeight="1">
      <c r="A52" s="6" t="s">
        <v>81</v>
      </c>
      <c r="B52" s="17" t="s">
        <v>65</v>
      </c>
      <c r="C52" s="31">
        <v>1928.6564</v>
      </c>
      <c r="D52" s="31">
        <v>1295.93072</v>
      </c>
      <c r="E52" s="31">
        <v>1399.50585</v>
      </c>
      <c r="G52" s="70"/>
    </row>
    <row r="53" spans="1:7" s="13" customFormat="1" ht="41.25" customHeight="1">
      <c r="A53" s="6" t="s">
        <v>97</v>
      </c>
      <c r="B53" s="17" t="s">
        <v>98</v>
      </c>
      <c r="C53" s="31">
        <v>0</v>
      </c>
      <c r="D53" s="31">
        <v>2802.01636</v>
      </c>
      <c r="E53" s="31">
        <v>0</v>
      </c>
      <c r="G53" s="70"/>
    </row>
    <row r="54" spans="1:7" s="13" customFormat="1" ht="37.5">
      <c r="A54" s="6" t="s">
        <v>82</v>
      </c>
      <c r="B54" s="17" t="s">
        <v>123</v>
      </c>
      <c r="C54" s="18">
        <f>79138.59319-83.64213-11246.68573-272.02141-340.33725-6.13603</f>
        <v>67189.77064000002</v>
      </c>
      <c r="D54" s="18">
        <v>168.005</v>
      </c>
      <c r="E54" s="18">
        <v>168.005</v>
      </c>
      <c r="G54" s="70"/>
    </row>
    <row r="55" spans="1:7" s="13" customFormat="1" ht="38.25" customHeight="1">
      <c r="A55" s="11" t="s">
        <v>83</v>
      </c>
      <c r="B55" s="17" t="s">
        <v>124</v>
      </c>
      <c r="C55" s="39">
        <f>C56+C70+C72+C71+C73+C74+C75+C76</f>
        <v>551165.04667</v>
      </c>
      <c r="D55" s="39">
        <f>D56+D70+D72+D71+D73+D74+D75+D76</f>
        <v>565250.62703</v>
      </c>
      <c r="E55" s="39">
        <f>E56+E70+E72+E71+E73+E74+E75+E76</f>
        <v>592242.67258</v>
      </c>
      <c r="G55" s="70"/>
    </row>
    <row r="56" spans="1:7" ht="81" customHeight="1">
      <c r="A56" s="11" t="s">
        <v>84</v>
      </c>
      <c r="B56" s="17" t="s">
        <v>125</v>
      </c>
      <c r="C56" s="39">
        <f>SUM(C57:C69)</f>
        <v>511820.82087000005</v>
      </c>
      <c r="D56" s="39">
        <f>SUM(D57:D69)</f>
        <v>527160.7752</v>
      </c>
      <c r="E56" s="39">
        <f>SUM(E57:E69)</f>
        <v>554072.7347500001</v>
      </c>
      <c r="G56" s="2"/>
    </row>
    <row r="57" spans="1:7" ht="112.5">
      <c r="A57" s="71"/>
      <c r="B57" s="22" t="s">
        <v>45</v>
      </c>
      <c r="C57" s="65">
        <f>312864.491+10548.516</f>
        <v>323413.007</v>
      </c>
      <c r="D57" s="65">
        <v>331652.121</v>
      </c>
      <c r="E57" s="65">
        <v>351367.584</v>
      </c>
      <c r="G57" s="2"/>
    </row>
    <row r="58" spans="1:7" ht="112.5" customHeight="1">
      <c r="A58" s="72"/>
      <c r="B58" s="22" t="s">
        <v>55</v>
      </c>
      <c r="C58" s="65">
        <f>98572.447+4639.909</f>
        <v>103212.356</v>
      </c>
      <c r="D58" s="65">
        <v>104253.485</v>
      </c>
      <c r="E58" s="65">
        <v>110210.323</v>
      </c>
      <c r="G58" s="2"/>
    </row>
    <row r="59" spans="1:7" ht="136.5" customHeight="1">
      <c r="A59" s="72"/>
      <c r="B59" s="22" t="s">
        <v>76</v>
      </c>
      <c r="C59" s="23">
        <f>3500-421.3</f>
        <v>3078.7</v>
      </c>
      <c r="D59" s="23">
        <v>3500</v>
      </c>
      <c r="E59" s="23">
        <v>3500</v>
      </c>
      <c r="G59" s="2"/>
    </row>
    <row r="60" spans="1:7" ht="76.5" customHeight="1">
      <c r="A60" s="72"/>
      <c r="B60" s="24" t="s">
        <v>46</v>
      </c>
      <c r="C60" s="18">
        <v>21918.142</v>
      </c>
      <c r="D60" s="18">
        <v>21918.142</v>
      </c>
      <c r="E60" s="18">
        <v>21918.142</v>
      </c>
      <c r="G60" s="2"/>
    </row>
    <row r="61" spans="1:7" ht="56.25">
      <c r="A61" s="72"/>
      <c r="B61" s="22" t="s">
        <v>54</v>
      </c>
      <c r="C61" s="65">
        <f>3466.7255-100.141</f>
        <v>3366.5845</v>
      </c>
      <c r="D61" s="65">
        <v>3466.7255</v>
      </c>
      <c r="E61" s="65">
        <v>3466.7255</v>
      </c>
      <c r="G61" s="2"/>
    </row>
    <row r="62" spans="1:7" ht="95.25" customHeight="1">
      <c r="A62" s="72"/>
      <c r="B62" s="22" t="s">
        <v>47</v>
      </c>
      <c r="C62" s="18">
        <v>830.909</v>
      </c>
      <c r="D62" s="18">
        <v>861.546</v>
      </c>
      <c r="E62" s="18">
        <v>893.408</v>
      </c>
      <c r="G62" s="2"/>
    </row>
    <row r="63" spans="1:7" ht="121.5" customHeight="1">
      <c r="A63" s="72"/>
      <c r="B63" s="25" t="s">
        <v>57</v>
      </c>
      <c r="C63" s="18">
        <v>1.22108</v>
      </c>
      <c r="D63" s="18">
        <v>1.26992</v>
      </c>
      <c r="E63" s="18">
        <v>1.32072</v>
      </c>
      <c r="G63" s="2"/>
    </row>
    <row r="64" spans="1:7" ht="131.25">
      <c r="A64" s="72"/>
      <c r="B64" s="24" t="s">
        <v>58</v>
      </c>
      <c r="C64" s="18">
        <f>426.00537+1053.16906</f>
        <v>1479.17443</v>
      </c>
      <c r="D64" s="18">
        <v>426.00537</v>
      </c>
      <c r="E64" s="18">
        <v>426.00537</v>
      </c>
      <c r="G64" s="2"/>
    </row>
    <row r="65" spans="1:7" ht="75">
      <c r="A65" s="72"/>
      <c r="B65" s="24" t="s">
        <v>110</v>
      </c>
      <c r="C65" s="18">
        <f>7304.9+500</f>
        <v>7804.9</v>
      </c>
      <c r="D65" s="18">
        <v>7412</v>
      </c>
      <c r="E65" s="18">
        <v>7412</v>
      </c>
      <c r="G65" s="2"/>
    </row>
    <row r="66" spans="1:7" ht="93" customHeight="1">
      <c r="A66" s="72"/>
      <c r="B66" s="22" t="s">
        <v>91</v>
      </c>
      <c r="C66" s="18">
        <f>7384.22623+1738.64845</f>
        <v>9122.87468</v>
      </c>
      <c r="D66" s="18">
        <v>17501.91823</v>
      </c>
      <c r="E66" s="18">
        <v>17501.91823</v>
      </c>
      <c r="G66" s="2"/>
    </row>
    <row r="67" spans="1:7" ht="188.25" customHeight="1">
      <c r="A67" s="72"/>
      <c r="B67" s="22" t="s">
        <v>75</v>
      </c>
      <c r="C67" s="18">
        <v>3.38708</v>
      </c>
      <c r="D67" s="18">
        <v>3.38708</v>
      </c>
      <c r="E67" s="18">
        <v>3.38708</v>
      </c>
      <c r="G67" s="2"/>
    </row>
    <row r="68" spans="1:7" ht="61.5" customHeight="1">
      <c r="A68" s="72"/>
      <c r="B68" s="22" t="s">
        <v>93</v>
      </c>
      <c r="C68" s="18">
        <v>2925.327</v>
      </c>
      <c r="D68" s="18">
        <v>3032.885</v>
      </c>
      <c r="E68" s="18">
        <v>3144.745</v>
      </c>
      <c r="G68" s="2"/>
    </row>
    <row r="69" spans="1:7" ht="61.5" customHeight="1">
      <c r="A69" s="73"/>
      <c r="B69" s="22" t="s">
        <v>101</v>
      </c>
      <c r="C69" s="18">
        <f>32682.54966+1981.68844</f>
        <v>34664.2381</v>
      </c>
      <c r="D69" s="18">
        <v>33131.2901</v>
      </c>
      <c r="E69" s="18">
        <v>34227.17585</v>
      </c>
      <c r="G69" s="2"/>
    </row>
    <row r="70" spans="1:7" ht="141" customHeight="1">
      <c r="A70" s="11" t="s">
        <v>85</v>
      </c>
      <c r="B70" s="25" t="s">
        <v>60</v>
      </c>
      <c r="C70" s="21">
        <f>2401.239+1485</f>
        <v>3886.239</v>
      </c>
      <c r="D70" s="21">
        <v>2401.239</v>
      </c>
      <c r="E70" s="21">
        <v>2401.239</v>
      </c>
      <c r="G70" s="2"/>
    </row>
    <row r="71" spans="1:7" ht="119.25" customHeight="1">
      <c r="A71" s="11" t="s">
        <v>114</v>
      </c>
      <c r="B71" s="25" t="s">
        <v>115</v>
      </c>
      <c r="C71" s="18">
        <f>12971.65683-545.34603</f>
        <v>12426.3108</v>
      </c>
      <c r="D71" s="18">
        <v>12971.65683</v>
      </c>
      <c r="E71" s="18">
        <v>12971.65683</v>
      </c>
      <c r="G71" s="2"/>
    </row>
    <row r="72" spans="1:7" s="13" customFormat="1" ht="96" customHeight="1">
      <c r="A72" s="11" t="s">
        <v>86</v>
      </c>
      <c r="B72" s="26" t="s">
        <v>59</v>
      </c>
      <c r="C72" s="18">
        <v>289.371</v>
      </c>
      <c r="D72" s="18">
        <v>17.175</v>
      </c>
      <c r="E72" s="18">
        <v>15.267</v>
      </c>
      <c r="G72" s="70"/>
    </row>
    <row r="73" spans="1:7" s="13" customFormat="1" ht="117" customHeight="1">
      <c r="A73" s="11" t="s">
        <v>99</v>
      </c>
      <c r="B73" s="26" t="s">
        <v>100</v>
      </c>
      <c r="C73" s="27">
        <v>18278.4</v>
      </c>
      <c r="D73" s="27">
        <v>18278.4</v>
      </c>
      <c r="E73" s="27">
        <v>18278.4</v>
      </c>
      <c r="G73" s="70"/>
    </row>
    <row r="74" spans="1:7" s="13" customFormat="1" ht="57.75" customHeight="1">
      <c r="A74" s="11" t="s">
        <v>87</v>
      </c>
      <c r="B74" s="17" t="s">
        <v>126</v>
      </c>
      <c r="C74" s="18">
        <f>1803.254+121.365</f>
        <v>1924.619</v>
      </c>
      <c r="D74" s="18">
        <v>1803.254</v>
      </c>
      <c r="E74" s="18">
        <v>1803.254</v>
      </c>
      <c r="G74" s="70"/>
    </row>
    <row r="75" spans="1:7" s="13" customFormat="1" ht="63" customHeight="1">
      <c r="A75" s="11" t="s">
        <v>109</v>
      </c>
      <c r="B75" s="22" t="s">
        <v>127</v>
      </c>
      <c r="C75" s="18">
        <v>2097.313</v>
      </c>
      <c r="D75" s="18">
        <v>2176.154</v>
      </c>
      <c r="E75" s="18">
        <v>2258.148</v>
      </c>
      <c r="G75" s="70"/>
    </row>
    <row r="76" spans="1:7" s="13" customFormat="1" ht="48" customHeight="1">
      <c r="A76" s="11" t="s">
        <v>111</v>
      </c>
      <c r="B76" s="22" t="s">
        <v>112</v>
      </c>
      <c r="C76" s="18">
        <v>441.973</v>
      </c>
      <c r="D76" s="18">
        <v>441.973</v>
      </c>
      <c r="E76" s="18">
        <v>441.973</v>
      </c>
      <c r="G76" s="70"/>
    </row>
    <row r="77" spans="1:7" s="13" customFormat="1" ht="24" customHeight="1">
      <c r="A77" s="11" t="s">
        <v>88</v>
      </c>
      <c r="B77" s="17" t="s">
        <v>72</v>
      </c>
      <c r="C77" s="23">
        <f>C78+C79</f>
        <v>29156.93</v>
      </c>
      <c r="D77" s="23">
        <f>D78+D79</f>
        <v>26910</v>
      </c>
      <c r="E77" s="23">
        <f>E78+E79</f>
        <v>26910</v>
      </c>
      <c r="G77" s="70"/>
    </row>
    <row r="78" spans="1:7" ht="112.5">
      <c r="A78" s="11" t="s">
        <v>89</v>
      </c>
      <c r="B78" s="28" t="s">
        <v>56</v>
      </c>
      <c r="C78" s="21">
        <v>2246.93</v>
      </c>
      <c r="D78" s="21">
        <v>0</v>
      </c>
      <c r="E78" s="21">
        <v>0</v>
      </c>
      <c r="G78" s="2"/>
    </row>
    <row r="79" spans="1:7" ht="131.25">
      <c r="A79" s="11" t="s">
        <v>102</v>
      </c>
      <c r="B79" s="28" t="s">
        <v>130</v>
      </c>
      <c r="C79" s="21">
        <v>26910</v>
      </c>
      <c r="D79" s="21">
        <v>26910</v>
      </c>
      <c r="E79" s="21">
        <v>26910</v>
      </c>
      <c r="G79" s="2"/>
    </row>
    <row r="80" spans="1:7" ht="131.25">
      <c r="A80" s="11" t="s">
        <v>131</v>
      </c>
      <c r="B80" s="66" t="s">
        <v>132</v>
      </c>
      <c r="C80" s="18">
        <f>C81</f>
        <v>548.70983</v>
      </c>
      <c r="D80" s="21"/>
      <c r="E80" s="21"/>
      <c r="G80" s="2"/>
    </row>
    <row r="81" spans="1:7" ht="96" customHeight="1">
      <c r="A81" s="11" t="s">
        <v>133</v>
      </c>
      <c r="B81" s="28" t="s">
        <v>134</v>
      </c>
      <c r="C81" s="18">
        <v>548.70983</v>
      </c>
      <c r="D81" s="21"/>
      <c r="E81" s="21"/>
      <c r="G81" s="2"/>
    </row>
    <row r="82" spans="1:7" ht="56.25">
      <c r="A82" s="11" t="s">
        <v>135</v>
      </c>
      <c r="B82" s="28" t="s">
        <v>136</v>
      </c>
      <c r="C82" s="18">
        <f>C83</f>
        <v>-318.14637</v>
      </c>
      <c r="D82" s="21"/>
      <c r="E82" s="21"/>
      <c r="G82" s="2"/>
    </row>
    <row r="83" spans="1:7" ht="93.75" customHeight="1">
      <c r="A83" s="11" t="s">
        <v>137</v>
      </c>
      <c r="B83" s="28" t="s">
        <v>138</v>
      </c>
      <c r="C83" s="18">
        <v>-318.14637</v>
      </c>
      <c r="D83" s="21"/>
      <c r="E83" s="21"/>
      <c r="G83" s="2"/>
    </row>
    <row r="84" spans="1:7" ht="18.75">
      <c r="A84" s="12"/>
      <c r="B84" s="29" t="s">
        <v>48</v>
      </c>
      <c r="C84" s="30">
        <f>C15+C43</f>
        <v>1271541.0814800002</v>
      </c>
      <c r="D84" s="38">
        <f>D15+D43</f>
        <v>1099536.5791099998</v>
      </c>
      <c r="E84" s="38">
        <f>E15+E43</f>
        <v>1097696.61033</v>
      </c>
      <c r="G84" s="2"/>
    </row>
    <row r="85" spans="1:3" ht="12.75">
      <c r="A85" s="7"/>
      <c r="B85" s="2"/>
      <c r="C85" s="35"/>
    </row>
    <row r="86" spans="1:5" ht="18.75">
      <c r="A86" s="7"/>
      <c r="B86" s="2"/>
      <c r="C86" s="30">
        <v>1235657.55144</v>
      </c>
      <c r="D86" s="38">
        <v>1099536.5791099998</v>
      </c>
      <c r="E86" s="38">
        <v>1097696.61033</v>
      </c>
    </row>
    <row r="87" spans="1:3" ht="12.75">
      <c r="A87" s="7"/>
      <c r="B87" s="2"/>
      <c r="C87" s="36"/>
    </row>
    <row r="88" spans="1:5" ht="12.75">
      <c r="A88" s="7"/>
      <c r="B88" s="2"/>
      <c r="C88" s="36">
        <f>C84-C86</f>
        <v>35883.5300400001</v>
      </c>
      <c r="D88" s="36">
        <f>D84-D86</f>
        <v>0</v>
      </c>
      <c r="E88" s="36">
        <f>E84-E86</f>
        <v>0</v>
      </c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6">
        <f>C43-C78+272.02141+5623.09</f>
        <v>729556.26289</v>
      </c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  <row r="854" spans="1:3" ht="12.75">
      <c r="A854" s="7"/>
      <c r="B854" s="2"/>
      <c r="C854" s="35"/>
    </row>
    <row r="855" spans="1:3" ht="12.75">
      <c r="A855" s="7"/>
      <c r="B855" s="2"/>
      <c r="C855" s="35"/>
    </row>
    <row r="856" spans="1:3" ht="12.75">
      <c r="A856" s="7"/>
      <c r="B856" s="2"/>
      <c r="C856" s="35"/>
    </row>
    <row r="857" spans="1:3" ht="12.75">
      <c r="A857" s="7"/>
      <c r="B857" s="2"/>
      <c r="C857" s="35"/>
    </row>
    <row r="858" spans="1:3" ht="12.75">
      <c r="A858" s="7"/>
      <c r="B858" s="2"/>
      <c r="C858" s="35"/>
    </row>
  </sheetData>
  <sheetProtection/>
  <mergeCells count="9">
    <mergeCell ref="A57:A69"/>
    <mergeCell ref="B1:E1"/>
    <mergeCell ref="B2:E2"/>
    <mergeCell ref="B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2022-10-24T23:30:31Z</dcterms:modified>
  <cp:category/>
  <cp:version/>
  <cp:contentType/>
  <cp:contentStatus/>
</cp:coreProperties>
</file>